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70" windowHeight="11760" activeTab="0"/>
  </bookViews>
  <sheets>
    <sheet name="Калькулятор" sheetId="1" r:id="rId1"/>
    <sheet name="Цены" sheetId="2" r:id="rId2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>Microsoft</author>
  </authors>
  <commentList>
    <comment ref="D5" authorId="0">
      <text>
        <r>
          <rPr>
            <sz val="9"/>
            <rFont val="Tahoma"/>
            <family val="0"/>
          </rPr>
          <t>Цена за 1 коробку, при заказе менее 5 коробок</t>
        </r>
      </text>
    </comment>
    <comment ref="C5" authorId="0">
      <text>
        <r>
          <rPr>
            <sz val="9"/>
            <rFont val="Tahoma"/>
            <family val="0"/>
          </rPr>
          <t>Розничная цена за 1 коврик</t>
        </r>
      </text>
    </comment>
    <comment ref="E5" authorId="0">
      <text>
        <r>
          <rPr>
            <sz val="9"/>
            <rFont val="Tahoma"/>
            <family val="0"/>
          </rPr>
          <t>Оптовая цена при количестве коробов от 5 шт</t>
        </r>
      </text>
    </comment>
  </commentList>
</comments>
</file>

<file path=xl/sharedStrings.xml><?xml version="1.0" encoding="utf-8"?>
<sst xmlns="http://schemas.openxmlformats.org/spreadsheetml/2006/main" count="43" uniqueCount="43">
  <si>
    <t>Расчет скидки на коврики ОРТО</t>
  </si>
  <si>
    <t>Магазин игрушек Тойсвиль</t>
  </si>
  <si>
    <t>http://toysvill.ru</t>
  </si>
  <si>
    <t>http://toysvill.ru/delivery</t>
  </si>
  <si>
    <t>Доставка (города и стоимость):</t>
  </si>
  <si>
    <t>Наименование</t>
  </si>
  <si>
    <t>Наименование (ссылка)</t>
  </si>
  <si>
    <t>Количество в коробке</t>
  </si>
  <si>
    <t>Базовая цена за коробку</t>
  </si>
  <si>
    <t>Ваша цена за коробку</t>
  </si>
  <si>
    <t>Камни Жесткие</t>
  </si>
  <si>
    <t>Камешки, первый шаг</t>
  </si>
  <si>
    <t>Камни мягкие</t>
  </si>
  <si>
    <t>Трава Жесткая</t>
  </si>
  <si>
    <t>Трава Мягкая</t>
  </si>
  <si>
    <t>Шипы</t>
  </si>
  <si>
    <t>Базовая цена за шт</t>
  </si>
  <si>
    <t>Количество коробок в заказе</t>
  </si>
  <si>
    <t>от 5</t>
  </si>
  <si>
    <t>от 11</t>
  </si>
  <si>
    <t>от 21</t>
  </si>
  <si>
    <t>Кол-во в коробке</t>
  </si>
  <si>
    <t>Волна (новинка)</t>
  </si>
  <si>
    <t>Ёлочка (новинка)</t>
  </si>
  <si>
    <t>Шишки Эко (новинка)</t>
  </si>
  <si>
    <t>Шишки ПВХ (новинка)</t>
  </si>
  <si>
    <t>На этом листе указаны цены за коробку ковриков ОРТО</t>
  </si>
  <si>
    <t>Для расчета стоимости заказа перейдите на лист "Калькулятор"</t>
  </si>
  <si>
    <t>Ваша скидка руб</t>
  </si>
  <si>
    <t>Ваша скидка %</t>
  </si>
  <si>
    <t>Стоимость в заказе</t>
  </si>
  <si>
    <t>Всего:</t>
  </si>
  <si>
    <t>Количество ковриков в заказе</t>
  </si>
  <si>
    <t>Оптовая цена (за короб)</t>
  </si>
  <si>
    <t>скидку рассчитает менеджер и перезвонит для уточнения деталей доставки.</t>
  </si>
  <si>
    <t>Укажите необходимое количество коробов, скидка и количество ковриков рассчитаются автоматически.</t>
  </si>
  <si>
    <t>Доставка оплачивается отдельно,</t>
  </si>
  <si>
    <t>Электронная почта:</t>
  </si>
  <si>
    <t>info@toysvill.ru</t>
  </si>
  <si>
    <t>исходя из веса и объема заказа</t>
  </si>
  <si>
    <t>Розничная цена за короб</t>
  </si>
  <si>
    <t>Если вы не хотите оформлять заказ на сайте, заполните и отправьте этот файл на email, ваша скидка будет уменьшена на 100 руб. за помощь в оформлении заказа</t>
  </si>
  <si>
    <t>Оформите заказ на сайте (при заказе укажите количество ковриков из столбца 'F'),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</si>
</sst>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b/>
      <sz val="11"/>
      <color indexed="2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8" fillId="0" borderId="0" xfId="42" applyAlignment="1" applyProtection="1">
      <alignment/>
      <protection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32" fillId="0" borderId="10" xfId="0" applyFont="1" applyBorder="1" applyAlignment="1">
      <alignment horizontal="center" wrapText="1"/>
    </xf>
    <xf numFmtId="0" fontId="0" fillId="34" borderId="0" xfId="0" applyFill="1" applyAlignment="1" applyProtection="1">
      <alignment/>
      <protection hidden="1"/>
    </xf>
    <xf numFmtId="0" fontId="28" fillId="34" borderId="0" xfId="42" applyFill="1" applyAlignment="1" applyProtection="1">
      <alignment/>
      <protection hidden="1"/>
    </xf>
    <xf numFmtId="0" fontId="32" fillId="34" borderId="0" xfId="0" applyNumberFormat="1" applyFont="1" applyFill="1" applyAlignment="1" applyProtection="1">
      <alignment horizontal="center" wrapText="1"/>
      <protection hidden="1"/>
    </xf>
    <xf numFmtId="0" fontId="0" fillId="34" borderId="0" xfId="0" applyNumberFormat="1" applyFill="1" applyAlignment="1" applyProtection="1">
      <alignment wrapText="1"/>
      <protection hidden="1"/>
    </xf>
    <xf numFmtId="0" fontId="28" fillId="34" borderId="10" xfId="42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173" fontId="0" fillId="34" borderId="10" xfId="60" applyNumberFormat="1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 locked="0"/>
    </xf>
    <xf numFmtId="173" fontId="40" fillId="34" borderId="10" xfId="60" applyNumberFormat="1" applyFont="1" applyFill="1" applyBorder="1" applyAlignment="1" applyProtection="1">
      <alignment/>
      <protection hidden="1"/>
    </xf>
    <xf numFmtId="9" fontId="0" fillId="34" borderId="10" xfId="57" applyFont="1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32" fillId="34" borderId="0" xfId="0" applyFont="1" applyFill="1" applyAlignment="1" applyProtection="1">
      <alignment/>
      <protection hidden="1"/>
    </xf>
    <xf numFmtId="173" fontId="0" fillId="34" borderId="0" xfId="60" applyNumberFormat="1" applyFont="1" applyFill="1" applyAlignment="1" applyProtection="1">
      <alignment/>
      <protection hidden="1"/>
    </xf>
    <xf numFmtId="0" fontId="32" fillId="36" borderId="10" xfId="0" applyFont="1" applyFill="1" applyBorder="1" applyAlignment="1" applyProtection="1">
      <alignment/>
      <protection hidden="1"/>
    </xf>
    <xf numFmtId="173" fontId="32" fillId="36" borderId="10" xfId="60" applyNumberFormat="1" applyFont="1" applyFill="1" applyBorder="1" applyAlignment="1" applyProtection="1">
      <alignment/>
      <protection hidden="1"/>
    </xf>
    <xf numFmtId="173" fontId="40" fillId="36" borderId="10" xfId="60" applyNumberFormat="1" applyFont="1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 vertical="center"/>
      <protection hidden="1"/>
    </xf>
    <xf numFmtId="0" fontId="44" fillId="34" borderId="0" xfId="0" applyFont="1" applyFill="1" applyAlignment="1" applyProtection="1">
      <alignment vertical="center"/>
      <protection hidden="1"/>
    </xf>
    <xf numFmtId="0" fontId="40" fillId="34" borderId="0" xfId="0" applyFont="1" applyFill="1" applyAlignment="1" applyProtection="1">
      <alignment vertical="center"/>
      <protection hidden="1"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19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ysvill.ru/" TargetMode="External" /><Relationship Id="rId2" Type="http://schemas.openxmlformats.org/officeDocument/2006/relationships/hyperlink" Target="http://toysvill.ru/delivery" TargetMode="External" /><Relationship Id="rId3" Type="http://schemas.openxmlformats.org/officeDocument/2006/relationships/hyperlink" Target="https://toysvill.ru/product/massazhnyi-kovrik-orto-volna/" TargetMode="External" /><Relationship Id="rId4" Type="http://schemas.openxmlformats.org/officeDocument/2006/relationships/hyperlink" Target="https://toysvill.ru/product/massazhnyi-kovrik-orto-elochka/" TargetMode="External" /><Relationship Id="rId5" Type="http://schemas.openxmlformats.org/officeDocument/2006/relationships/hyperlink" Target="https://toysvill.ru/product/napolnoe-modulnoe-pokrytie-massazhnyi-kovrik-orto-zhestkie-kamni/" TargetMode="External" /><Relationship Id="rId6" Type="http://schemas.openxmlformats.org/officeDocument/2006/relationships/hyperlink" Target="https://toysvill.ru/product/massazhnyi-kovrik-orto-kameshki-pervyi-shag/" TargetMode="External" /><Relationship Id="rId7" Type="http://schemas.openxmlformats.org/officeDocument/2006/relationships/hyperlink" Target="https://toysvill.ru/product/napolnoe-modulnoe-pokrytie-massazhnyi-kovrik-orto-myagkie-kamni/" TargetMode="External" /><Relationship Id="rId8" Type="http://schemas.openxmlformats.org/officeDocument/2006/relationships/hyperlink" Target="https://toysvill.ru/product/massazhnyi-kovrik-orto-trava-zhestkaya-trava-zhestkaya/" TargetMode="External" /><Relationship Id="rId9" Type="http://schemas.openxmlformats.org/officeDocument/2006/relationships/hyperlink" Target="https://toysvill.ru/product/napolnoe-modulnoe-pokrytie-massazhnyi-kovrik-orto-trava/" TargetMode="External" /><Relationship Id="rId10" Type="http://schemas.openxmlformats.org/officeDocument/2006/relationships/hyperlink" Target="https://toysvill.ru/product/napolnoe-modulnoe-pokrytie-massazhnyi-kovrik-orto-shipy/" TargetMode="External" /><Relationship Id="rId11" Type="http://schemas.openxmlformats.org/officeDocument/2006/relationships/hyperlink" Target="https://toysvill.ru/product/massazhnyi-kovrik-orto-shishki-ortopedicheskii/" TargetMode="External" /><Relationship Id="rId12" Type="http://schemas.openxmlformats.org/officeDocument/2006/relationships/hyperlink" Target="https://toysvill.ru/product/napolnoe-modulnoe-pokrytie-orto-eko-shishki/" TargetMode="External" /><Relationship Id="rId13" Type="http://schemas.openxmlformats.org/officeDocument/2006/relationships/hyperlink" Target="mailto:info@toysvill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5.421875" style="8" customWidth="1"/>
    <col min="2" max="2" width="11.7109375" style="8" customWidth="1"/>
    <col min="3" max="4" width="10.28125" style="8" customWidth="1"/>
    <col min="5" max="7" width="13.140625" style="8" customWidth="1"/>
    <col min="8" max="8" width="9.8515625" style="8" customWidth="1"/>
    <col min="9" max="16384" width="9.140625" style="8" customWidth="1"/>
  </cols>
  <sheetData>
    <row r="1" ht="36" customHeight="1">
      <c r="B1" s="24" t="s">
        <v>0</v>
      </c>
    </row>
    <row r="2" spans="1:6" ht="15">
      <c r="A2" s="8" t="s">
        <v>1</v>
      </c>
      <c r="C2" s="9" t="s">
        <v>2</v>
      </c>
      <c r="F2" s="8" t="s">
        <v>36</v>
      </c>
    </row>
    <row r="3" spans="1:6" ht="15">
      <c r="A3" s="8" t="s">
        <v>4</v>
      </c>
      <c r="C3" s="9" t="s">
        <v>3</v>
      </c>
      <c r="F3" s="8" t="s">
        <v>39</v>
      </c>
    </row>
    <row r="4" spans="1:3" ht="11.25" customHeight="1">
      <c r="A4" s="8" t="s">
        <v>37</v>
      </c>
      <c r="C4" s="9" t="s">
        <v>38</v>
      </c>
    </row>
    <row r="5" ht="21.75" customHeight="1">
      <c r="A5" s="25" t="s">
        <v>35</v>
      </c>
    </row>
    <row r="6" ht="15">
      <c r="A6" s="26" t="s">
        <v>41</v>
      </c>
    </row>
    <row r="7" spans="1:9" s="11" customFormat="1" ht="50.25" customHeight="1">
      <c r="A7" s="10" t="s">
        <v>6</v>
      </c>
      <c r="B7" s="10" t="s">
        <v>7</v>
      </c>
      <c r="C7" s="10" t="s">
        <v>8</v>
      </c>
      <c r="D7" s="10" t="s">
        <v>9</v>
      </c>
      <c r="E7" s="10" t="s">
        <v>17</v>
      </c>
      <c r="F7" s="10" t="s">
        <v>32</v>
      </c>
      <c r="G7" s="10" t="s">
        <v>30</v>
      </c>
      <c r="H7" s="10" t="s">
        <v>28</v>
      </c>
      <c r="I7" s="10" t="s">
        <v>29</v>
      </c>
    </row>
    <row r="8" spans="1:10" ht="15">
      <c r="A8" s="12" t="s">
        <v>22</v>
      </c>
      <c r="B8" s="13">
        <f>Цены!B7</f>
        <v>6</v>
      </c>
      <c r="C8" s="14">
        <f>Цены!D7</f>
        <v>870</v>
      </c>
      <c r="D8" s="13">
        <f>IF($E$18&lt;5,C8,IF(AND($E$18&lt;11,$E$18&gt;4),Цены!E7,IF(AND($E$18&lt;21,$E$18&gt;10),Цены!F7,IF($E$18&gt;20,Цены!G7,"Ошибка!"))))</f>
        <v>870</v>
      </c>
      <c r="E8" s="15"/>
      <c r="F8" s="13">
        <f>IF(E8&lt;&gt;"",E8*B8,"")</f>
      </c>
      <c r="G8" s="14">
        <f>D8*E8</f>
        <v>0</v>
      </c>
      <c r="H8" s="16">
        <f>IF(AND(D8&lt;&gt;"",C8&lt;&gt;D8),(C8-D8)*E8,0)</f>
        <v>0</v>
      </c>
      <c r="I8" s="17">
        <f>IF(AND(H8&lt;&gt;"",H8&lt;&gt;0),1-D8/C8,"")</f>
      </c>
      <c r="J8" s="18">
        <f>IF(ISERROR(E8+1),"В поле 'Количество в заказе' должно быть число!",IF(E8&lt;0,"Должно быть положительное число!","")&amp;IF(E8&lt;&gt;ROUND(E8,0)," Должно быть целое число!",""))</f>
      </c>
    </row>
    <row r="9" spans="1:10" ht="15">
      <c r="A9" s="12" t="s">
        <v>23</v>
      </c>
      <c r="B9" s="13">
        <f>Цены!B8</f>
        <v>8</v>
      </c>
      <c r="C9" s="14">
        <f>Цены!D8</f>
        <v>1000</v>
      </c>
      <c r="D9" s="13">
        <f>IF($E$18&lt;5,C9,IF(AND($E$18&lt;11,$E$18&gt;4),Цены!E8,IF(AND($E$18&lt;21,$E$18&gt;10),Цены!F8,IF($E$18&gt;20,Цены!G8,"Ошибка!"))))</f>
        <v>1000</v>
      </c>
      <c r="E9" s="15"/>
      <c r="F9" s="13">
        <f aca="true" t="shared" si="0" ref="F9:F17">IF(E9&lt;&gt;"",E9*B9,"")</f>
      </c>
      <c r="G9" s="14">
        <f aca="true" t="shared" si="1" ref="G9:G17">D9*E9</f>
        <v>0</v>
      </c>
      <c r="H9" s="16">
        <f aca="true" t="shared" si="2" ref="H9:H17">IF(AND(D9&lt;&gt;"",C9&lt;&gt;D9),(C9-D9)*E9,0)</f>
        <v>0</v>
      </c>
      <c r="I9" s="17">
        <f>IF(AND(H9&lt;&gt;"",H9&lt;&gt;0),1-D9/C9,"")</f>
      </c>
      <c r="J9" s="18">
        <f aca="true" t="shared" si="3" ref="J9:J17">IF(ISERROR(E9+1),"В поле 'Количество в заказе' должно быть число!",IF(E9&lt;0,"Должно быть положительное число!","")&amp;IF(E9&lt;&gt;ROUND(E9,0)," Должно быть целое число!",""))</f>
      </c>
    </row>
    <row r="10" spans="1:10" ht="15">
      <c r="A10" s="12" t="s">
        <v>15</v>
      </c>
      <c r="B10" s="13">
        <f>Цены!B9</f>
        <v>8</v>
      </c>
      <c r="C10" s="14">
        <f>Цены!D9</f>
        <v>984</v>
      </c>
      <c r="D10" s="13">
        <f>IF($E$18&lt;5,C10,IF(AND($E$18&lt;11,$E$18&gt;4),Цены!E9,IF(AND($E$18&lt;21,$E$18&gt;10),Цены!F9,IF($E$18&gt;20,Цены!G9,"Ошибка!"))))</f>
        <v>984</v>
      </c>
      <c r="E10" s="15"/>
      <c r="F10" s="13">
        <f t="shared" si="0"/>
      </c>
      <c r="G10" s="14">
        <f t="shared" si="1"/>
        <v>0</v>
      </c>
      <c r="H10" s="16">
        <f t="shared" si="2"/>
        <v>0</v>
      </c>
      <c r="I10" s="17">
        <f>IF(AND(H10&lt;&gt;"",H10&lt;&gt;0),1-D10/C10,"")</f>
      </c>
      <c r="J10" s="18">
        <f t="shared" si="3"/>
      </c>
    </row>
    <row r="11" spans="1:10" ht="15">
      <c r="A11" s="12" t="s">
        <v>11</v>
      </c>
      <c r="B11" s="13">
        <f>Цены!B10</f>
        <v>8</v>
      </c>
      <c r="C11" s="14">
        <f>Цены!D10</f>
        <v>984</v>
      </c>
      <c r="D11" s="13">
        <f>IF($E$18&lt;5,C11,IF(AND($E$18&lt;11,$E$18&gt;4),Цены!E10,IF(AND($E$18&lt;21,$E$18&gt;10),Цены!F10,IF($E$18&gt;20,Цены!G10,"Ошибка!"))))</f>
        <v>984</v>
      </c>
      <c r="E11" s="15"/>
      <c r="F11" s="13">
        <f t="shared" si="0"/>
      </c>
      <c r="G11" s="14">
        <f t="shared" si="1"/>
        <v>0</v>
      </c>
      <c r="H11" s="16">
        <f t="shared" si="2"/>
        <v>0</v>
      </c>
      <c r="I11" s="17">
        <f>IF(AND(H11&lt;&gt;"",H11&lt;&gt;0),1-D11/C11,"")</f>
      </c>
      <c r="J11" s="18">
        <f t="shared" si="3"/>
      </c>
    </row>
    <row r="12" spans="1:10" ht="15">
      <c r="A12" s="12" t="s">
        <v>10</v>
      </c>
      <c r="B12" s="13">
        <f>Цены!B11</f>
        <v>8</v>
      </c>
      <c r="C12" s="14">
        <f>Цены!D11</f>
        <v>944</v>
      </c>
      <c r="D12" s="13">
        <f>IF($E$18&lt;5,C12,IF(AND($E$18&lt;11,$E$18&gt;4),Цены!E11,IF(AND($E$18&lt;21,$E$18&gt;10),Цены!F11,IF($E$18&gt;20,Цены!G11,"Ошибка!"))))</f>
        <v>944</v>
      </c>
      <c r="E12" s="15"/>
      <c r="F12" s="13">
        <f t="shared" si="0"/>
      </c>
      <c r="G12" s="14">
        <f t="shared" si="1"/>
        <v>0</v>
      </c>
      <c r="H12" s="16">
        <f t="shared" si="2"/>
        <v>0</v>
      </c>
      <c r="I12" s="17">
        <f aca="true" t="shared" si="4" ref="I12:I17">IF(AND(H12&lt;&gt;"",H12&lt;&gt;0),1-D12/C12,"")</f>
      </c>
      <c r="J12" s="18">
        <f t="shared" si="3"/>
      </c>
    </row>
    <row r="13" spans="1:10" ht="15">
      <c r="A13" s="12" t="s">
        <v>12</v>
      </c>
      <c r="B13" s="13">
        <f>Цены!B12</f>
        <v>8</v>
      </c>
      <c r="C13" s="14">
        <f>Цены!D12</f>
        <v>944</v>
      </c>
      <c r="D13" s="13">
        <f>IF($E$18&lt;5,C13,IF(AND($E$18&lt;11,$E$18&gt;4),Цены!E12,IF(AND($E$18&lt;21,$E$18&gt;10),Цены!F12,IF($E$18&gt;20,Цены!G12,"Ошибка!"))))</f>
        <v>944</v>
      </c>
      <c r="E13" s="15"/>
      <c r="F13" s="13">
        <f t="shared" si="0"/>
      </c>
      <c r="G13" s="14">
        <f t="shared" si="1"/>
        <v>0</v>
      </c>
      <c r="H13" s="16">
        <f t="shared" si="2"/>
        <v>0</v>
      </c>
      <c r="I13" s="17">
        <f t="shared" si="4"/>
      </c>
      <c r="J13" s="18">
        <f t="shared" si="3"/>
      </c>
    </row>
    <row r="14" spans="1:10" ht="15">
      <c r="A14" s="12" t="s">
        <v>13</v>
      </c>
      <c r="B14" s="13">
        <f>Цены!B13</f>
        <v>8</v>
      </c>
      <c r="C14" s="14">
        <f>Цены!D13</f>
        <v>944</v>
      </c>
      <c r="D14" s="13">
        <f>IF($E$18&lt;5,C14,IF(AND($E$18&lt;11,$E$18&gt;4),Цены!E13,IF(AND($E$18&lt;21,$E$18&gt;10),Цены!F13,IF($E$18&gt;20,Цены!G13,"Ошибка!"))))</f>
        <v>944</v>
      </c>
      <c r="E14" s="15"/>
      <c r="F14" s="13">
        <f t="shared" si="0"/>
      </c>
      <c r="G14" s="14">
        <f t="shared" si="1"/>
        <v>0</v>
      </c>
      <c r="H14" s="16">
        <f t="shared" si="2"/>
        <v>0</v>
      </c>
      <c r="I14" s="17">
        <f t="shared" si="4"/>
      </c>
      <c r="J14" s="18">
        <f t="shared" si="3"/>
      </c>
    </row>
    <row r="15" spans="1:10" ht="15">
      <c r="A15" s="12" t="s">
        <v>14</v>
      </c>
      <c r="B15" s="13">
        <f>Цены!B14</f>
        <v>8</v>
      </c>
      <c r="C15" s="14">
        <f>Цены!D14</f>
        <v>944</v>
      </c>
      <c r="D15" s="13">
        <f>IF($E$18&lt;5,C15,IF(AND($E$18&lt;11,$E$18&gt;4),Цены!E14,IF(AND($E$18&lt;21,$E$18&gt;10),Цены!F14,IF($E$18&gt;20,Цены!G14,"Ошибка!"))))</f>
        <v>944</v>
      </c>
      <c r="E15" s="15"/>
      <c r="F15" s="13">
        <f t="shared" si="0"/>
      </c>
      <c r="G15" s="14">
        <f t="shared" si="1"/>
        <v>0</v>
      </c>
      <c r="H15" s="16">
        <f t="shared" si="2"/>
        <v>0</v>
      </c>
      <c r="I15" s="17">
        <f t="shared" si="4"/>
      </c>
      <c r="J15" s="18">
        <f t="shared" si="3"/>
      </c>
    </row>
    <row r="16" spans="1:10" ht="15">
      <c r="A16" s="12" t="s">
        <v>25</v>
      </c>
      <c r="B16" s="13">
        <f>Цены!B15</f>
        <v>8</v>
      </c>
      <c r="C16" s="14">
        <f>Цены!D15</f>
        <v>944</v>
      </c>
      <c r="D16" s="13">
        <f>IF($E$18&lt;5,C16,IF(AND($E$18&lt;11,$E$18&gt;4),Цены!E15,IF(AND($E$18&lt;21,$E$18&gt;10),Цены!F15,IF($E$18&gt;20,Цены!G15,"Ошибка!"))))</f>
        <v>944</v>
      </c>
      <c r="E16" s="15"/>
      <c r="F16" s="13">
        <f t="shared" si="0"/>
      </c>
      <c r="G16" s="14">
        <f t="shared" si="1"/>
        <v>0</v>
      </c>
      <c r="H16" s="16">
        <f t="shared" si="2"/>
        <v>0</v>
      </c>
      <c r="I16" s="17">
        <f t="shared" si="4"/>
      </c>
      <c r="J16" s="18">
        <f t="shared" si="3"/>
      </c>
    </row>
    <row r="17" spans="1:10" ht="15">
      <c r="A17" s="12" t="s">
        <v>24</v>
      </c>
      <c r="B17" s="13">
        <f>Цены!B16</f>
        <v>8</v>
      </c>
      <c r="C17" s="14">
        <f>Цены!D16</f>
        <v>944</v>
      </c>
      <c r="D17" s="13">
        <f>IF($E$18&lt;5,C17,IF(AND($E$18&lt;11,$E$18&gt;4),Цены!E16,IF(AND($E$18&lt;21,$E$18&gt;10),Цены!F16,IF($E$18&gt;20,Цены!G16,"Ошибка!"))))</f>
        <v>944</v>
      </c>
      <c r="E17" s="15"/>
      <c r="F17" s="13">
        <f t="shared" si="0"/>
      </c>
      <c r="G17" s="14">
        <f t="shared" si="1"/>
        <v>0</v>
      </c>
      <c r="H17" s="16">
        <f t="shared" si="2"/>
        <v>0</v>
      </c>
      <c r="I17" s="17">
        <f t="shared" si="4"/>
      </c>
      <c r="J17" s="18">
        <f t="shared" si="3"/>
      </c>
    </row>
    <row r="18" spans="1:8" ht="15">
      <c r="A18" s="19" t="s">
        <v>31</v>
      </c>
      <c r="C18" s="20"/>
      <c r="E18" s="21">
        <f>SUM(E8:E17)</f>
        <v>0</v>
      </c>
      <c r="F18" s="21">
        <f>SUM(F8:F17)</f>
        <v>0</v>
      </c>
      <c r="G18" s="22">
        <f>SUM(G8:G17)</f>
        <v>0</v>
      </c>
      <c r="H18" s="23">
        <f>SUM(H8:H17)</f>
        <v>0</v>
      </c>
    </row>
    <row r="19" ht="15">
      <c r="A19" s="18" t="str">
        <f>IF($E$18&lt;5,"Для получения скидки необходимо заказать минимум 5 коробов любого вида (можно разных)",IF($E$18&gt;20,"У Вас максимальная скидка",IF(AND(E18&gt;4,E18&lt;11),"Следующий шаг скидки через "&amp;11-E18&amp;" коробов",IF(AND(E18&gt;10,E18&lt;21),"Следующий шаг скидки через "&amp;21-E18&amp;" коробов"))))</f>
        <v>Для получения скидки необходимо заказать минимум 5 коробов любого вида (можно разных)</v>
      </c>
    </row>
    <row r="20" ht="6" customHeight="1"/>
    <row r="21" ht="15">
      <c r="A21" s="8" t="s">
        <v>42</v>
      </c>
    </row>
    <row r="22" ht="15">
      <c r="A22" s="8" t="s">
        <v>34</v>
      </c>
    </row>
  </sheetData>
  <sheetProtection password="EBC0" sheet="1" objects="1" scenarios="1" formatCells="0" formatColumns="0" formatRows="0"/>
  <dataValidations count="1">
    <dataValidation allowBlank="1" showInputMessage="1" showErrorMessage="1" prompt="Количество коробов данного вида" sqref="E8:E17"/>
  </dataValidations>
  <hyperlinks>
    <hyperlink ref="C2" r:id="rId1" display="http://toysvill.ru"/>
    <hyperlink ref="C3" r:id="rId2" display="http://toysvill.ru/delivery"/>
    <hyperlink ref="A8" r:id="rId3" display="Волна"/>
    <hyperlink ref="A9" r:id="rId4" display="Ёлочка"/>
    <hyperlink ref="A12" r:id="rId5" display="Камни Жесткие"/>
    <hyperlink ref="A11" r:id="rId6" display="Камешки, первый шаг"/>
    <hyperlink ref="A13" r:id="rId7" display="Камни мягкие"/>
    <hyperlink ref="A14" r:id="rId8" display="Трава Жесткая"/>
    <hyperlink ref="A15" r:id="rId9" display="Трава Мягкая"/>
    <hyperlink ref="A10" r:id="rId10" display="Шипы"/>
    <hyperlink ref="A16" r:id="rId11" display="Шишки ПВХ"/>
    <hyperlink ref="A17" r:id="rId12" display="Шишки Эко"/>
    <hyperlink ref="C4" r:id="rId13" display="info@toysvill.ru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28125" style="0" customWidth="1"/>
    <col min="2" max="2" width="11.00390625" style="0" customWidth="1"/>
    <col min="3" max="3" width="12.421875" style="0" customWidth="1"/>
    <col min="4" max="4" width="14.140625" style="0" customWidth="1"/>
  </cols>
  <sheetData>
    <row r="2" ht="15">
      <c r="A2" t="s">
        <v>26</v>
      </c>
    </row>
    <row r="3" ht="15">
      <c r="A3" s="1" t="s">
        <v>27</v>
      </c>
    </row>
    <row r="4" ht="15">
      <c r="A4" s="1"/>
    </row>
    <row r="5" spans="1:7" ht="15">
      <c r="A5" s="29" t="s">
        <v>5</v>
      </c>
      <c r="B5" s="29" t="s">
        <v>21</v>
      </c>
      <c r="C5" s="29" t="s">
        <v>16</v>
      </c>
      <c r="D5" s="28" t="s">
        <v>40</v>
      </c>
      <c r="E5" s="27" t="s">
        <v>33</v>
      </c>
      <c r="F5" s="27"/>
      <c r="G5" s="27"/>
    </row>
    <row r="6" spans="1:7" s="6" customFormat="1" ht="15">
      <c r="A6" s="29"/>
      <c r="B6" s="29"/>
      <c r="C6" s="29"/>
      <c r="D6" s="28"/>
      <c r="E6" s="7" t="s">
        <v>18</v>
      </c>
      <c r="F6" s="7" t="s">
        <v>19</v>
      </c>
      <c r="G6" s="7" t="s">
        <v>20</v>
      </c>
    </row>
    <row r="7" spans="1:7" ht="15">
      <c r="A7" t="str">
        <f>IF(Калькулятор!A8&lt;&gt;"",Калькулятор!A8,"")</f>
        <v>Волна (новинка)</v>
      </c>
      <c r="B7">
        <v>6</v>
      </c>
      <c r="C7" s="30">
        <v>145</v>
      </c>
      <c r="D7">
        <f aca="true" t="shared" si="0" ref="D7:D16">B7*C7</f>
        <v>870</v>
      </c>
      <c r="E7" s="2">
        <v>810</v>
      </c>
      <c r="F7" s="2">
        <v>790</v>
      </c>
      <c r="G7" s="2">
        <v>770</v>
      </c>
    </row>
    <row r="8" spans="1:7" ht="15">
      <c r="A8" t="str">
        <f>IF(Калькулятор!A9&lt;&gt;"",Калькулятор!A9,"")</f>
        <v>Ёлочка (новинка)</v>
      </c>
      <c r="B8">
        <v>8</v>
      </c>
      <c r="C8" s="30">
        <v>125</v>
      </c>
      <c r="D8">
        <f t="shared" si="0"/>
        <v>1000</v>
      </c>
      <c r="E8" s="5">
        <v>870</v>
      </c>
      <c r="F8" s="5">
        <v>850</v>
      </c>
      <c r="G8" s="5">
        <v>830</v>
      </c>
    </row>
    <row r="9" spans="1:7" ht="15">
      <c r="A9" t="str">
        <f>IF(Калькулятор!A10&lt;&gt;"",Калькулятор!A10,"")</f>
        <v>Шипы</v>
      </c>
      <c r="B9">
        <v>8</v>
      </c>
      <c r="C9" s="30">
        <v>123</v>
      </c>
      <c r="D9">
        <f>B9*C9</f>
        <v>984</v>
      </c>
      <c r="E9" s="5">
        <v>870</v>
      </c>
      <c r="F9" s="5">
        <v>850</v>
      </c>
      <c r="G9" s="5">
        <v>830</v>
      </c>
    </row>
    <row r="10" spans="1:7" ht="15">
      <c r="A10" t="str">
        <f>IF(Калькулятор!A11&lt;&gt;"",Калькулятор!A11,"")</f>
        <v>Камешки, первый шаг</v>
      </c>
      <c r="B10">
        <v>8</v>
      </c>
      <c r="C10" s="30">
        <v>123</v>
      </c>
      <c r="D10">
        <f>B10*C10</f>
        <v>984</v>
      </c>
      <c r="E10" s="4">
        <v>830</v>
      </c>
      <c r="F10" s="4">
        <v>810</v>
      </c>
      <c r="G10" s="4">
        <v>790</v>
      </c>
    </row>
    <row r="11" spans="1:7" ht="15">
      <c r="A11" t="str">
        <f>IF(Калькулятор!A12&lt;&gt;"",Калькулятор!A12,"")</f>
        <v>Камни Жесткие</v>
      </c>
      <c r="B11">
        <v>8</v>
      </c>
      <c r="C11" s="30">
        <v>118</v>
      </c>
      <c r="D11">
        <f t="shared" si="0"/>
        <v>944</v>
      </c>
      <c r="E11" s="4">
        <v>830</v>
      </c>
      <c r="F11" s="4">
        <v>810</v>
      </c>
      <c r="G11" s="4">
        <v>790</v>
      </c>
    </row>
    <row r="12" spans="1:7" ht="15">
      <c r="A12" t="str">
        <f>IF(Калькулятор!A13&lt;&gt;"",Калькулятор!A13,"")</f>
        <v>Камни мягкие</v>
      </c>
      <c r="B12">
        <v>8</v>
      </c>
      <c r="C12" s="30">
        <v>118</v>
      </c>
      <c r="D12">
        <f t="shared" si="0"/>
        <v>944</v>
      </c>
      <c r="E12" s="4">
        <v>830</v>
      </c>
      <c r="F12" s="4">
        <v>810</v>
      </c>
      <c r="G12" s="4">
        <v>790</v>
      </c>
    </row>
    <row r="13" spans="1:7" ht="15">
      <c r="A13" t="str">
        <f>IF(Калькулятор!A14&lt;&gt;"",Калькулятор!A14,"")</f>
        <v>Трава Жесткая</v>
      </c>
      <c r="B13">
        <v>8</v>
      </c>
      <c r="C13" s="30">
        <v>118</v>
      </c>
      <c r="D13">
        <f t="shared" si="0"/>
        <v>944</v>
      </c>
      <c r="E13" s="4">
        <v>830</v>
      </c>
      <c r="F13" s="4">
        <v>810</v>
      </c>
      <c r="G13" s="4">
        <v>790</v>
      </c>
    </row>
    <row r="14" spans="1:7" ht="15">
      <c r="A14" t="str">
        <f>IF(Калькулятор!A15&lt;&gt;"",Калькулятор!A15,"")</f>
        <v>Трава Мягкая</v>
      </c>
      <c r="B14">
        <v>8</v>
      </c>
      <c r="C14" s="30">
        <v>118</v>
      </c>
      <c r="D14">
        <f t="shared" si="0"/>
        <v>944</v>
      </c>
      <c r="E14" s="4">
        <v>830</v>
      </c>
      <c r="F14" s="4">
        <v>810</v>
      </c>
      <c r="G14" s="4">
        <v>790</v>
      </c>
    </row>
    <row r="15" spans="1:7" ht="15">
      <c r="A15" t="str">
        <f>IF(Калькулятор!A16&lt;&gt;"",Калькулятор!A16,"")</f>
        <v>Шишки ПВХ (новинка)</v>
      </c>
      <c r="B15">
        <v>8</v>
      </c>
      <c r="C15" s="30">
        <v>118</v>
      </c>
      <c r="D15">
        <f t="shared" si="0"/>
        <v>944</v>
      </c>
      <c r="E15" s="4">
        <v>830</v>
      </c>
      <c r="F15" s="4">
        <v>810</v>
      </c>
      <c r="G15" s="4">
        <v>790</v>
      </c>
    </row>
    <row r="16" spans="1:7" ht="15">
      <c r="A16" t="str">
        <f>IF(Калькулятор!A17&lt;&gt;"",Калькулятор!A17,"")</f>
        <v>Шишки Эко (новинка)</v>
      </c>
      <c r="B16">
        <v>8</v>
      </c>
      <c r="C16" s="30">
        <v>118</v>
      </c>
      <c r="D16">
        <f t="shared" si="0"/>
        <v>944</v>
      </c>
      <c r="E16" s="3">
        <v>800</v>
      </c>
      <c r="F16" s="3">
        <v>780</v>
      </c>
      <c r="G16" s="3">
        <v>760</v>
      </c>
    </row>
    <row r="17" ht="15">
      <c r="C17" s="31"/>
    </row>
    <row r="18" ht="15">
      <c r="C18" s="31"/>
    </row>
    <row r="19" ht="15">
      <c r="C19" s="31"/>
    </row>
    <row r="20" ht="15">
      <c r="C20" s="31"/>
    </row>
    <row r="21" ht="15">
      <c r="C21" s="31"/>
    </row>
  </sheetData>
  <sheetProtection password="EBC0" sheet="1" objects="1" scenarios="1" formatCells="0" formatColumns="0" formatRows="0"/>
  <mergeCells count="5">
    <mergeCell ref="E5:G5"/>
    <mergeCell ref="D5:D6"/>
    <mergeCell ref="C5:C6"/>
    <mergeCell ref="B5:B6"/>
    <mergeCell ref="A5:A6"/>
  </mergeCells>
  <hyperlinks>
    <hyperlink ref="A3" location="Калькулятор!A1" display="Для расчета стоимости заказа перейдите на лист &quot;Калькулятор&quot;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Vital</cp:lastModifiedBy>
  <dcterms:created xsi:type="dcterms:W3CDTF">2016-12-22T20:03:22Z</dcterms:created>
  <dcterms:modified xsi:type="dcterms:W3CDTF">2017-05-02T07:33:08Z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